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3095" activeTab="0"/>
  </bookViews>
  <sheets>
    <sheet name="с.Поляны, с.Мартыновы Поляны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TABLE" localSheetId="0">'с.Поляны, с.Мартыновы Поляны'!$A$8:$F$44</definedName>
    <definedName name="_xlnm.Print_Titles" localSheetId="0">'с.Поляны, с.Мартыновы Поляны'!$8:$8</definedName>
    <definedName name="_xlnm.Print_Area" localSheetId="0">'с.Поляны, с.Мартыновы Поляны'!$A$1:$F$51</definedName>
  </definedNames>
  <calcPr fullCalcOnLoad="1"/>
</workbook>
</file>

<file path=xl/sharedStrings.xml><?xml version="1.0" encoding="utf-8"?>
<sst xmlns="http://schemas.openxmlformats.org/spreadsheetml/2006/main" count="117" uniqueCount="89">
  <si>
    <t>Наименование показателей</t>
  </si>
  <si>
    <t>Единица измерения</t>
  </si>
  <si>
    <t>1.</t>
  </si>
  <si>
    <t>Чистая прибыль (убыток)</t>
  </si>
  <si>
    <t>2.</t>
  </si>
  <si>
    <t>процент</t>
  </si>
  <si>
    <t>3.</t>
  </si>
  <si>
    <t>МВт</t>
  </si>
  <si>
    <t>4.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</si>
  <si>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</si>
  <si>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</si>
  <si>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</si>
  <si>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тыс. рублей на человека</t>
  </si>
  <si>
    <t>№ 
п/п</t>
  </si>
  <si>
    <t>6.</t>
  </si>
  <si>
    <t>7.</t>
  </si>
  <si>
    <t>8.</t>
  </si>
  <si>
    <t>9.</t>
  </si>
  <si>
    <t>10.</t>
  </si>
  <si>
    <t>11.</t>
  </si>
  <si>
    <t>12.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</si>
  <si>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</si>
  <si>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</si>
  <si>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</si>
  <si>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</si>
  <si>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</si>
  <si>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</si>
  <si>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</si>
  <si>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</si>
  <si>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</si>
  <si>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</si>
  <si>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</si>
  <si>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</si>
  <si>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</si>
  <si>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</si>
  <si>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</si>
  <si>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</si>
  <si>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</si>
  <si>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</si>
  <si>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</si>
  <si>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</si>
  <si>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</si>
  <si>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</si>
  <si>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</si>
  <si>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</si>
  <si>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</si>
  <si>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</si>
  <si>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</si>
  <si>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Амортизация</t>
  </si>
  <si>
    <t>10.1.</t>
  </si>
  <si>
    <t>среднесписочная численность персонала</t>
  </si>
  <si>
    <t>10.2.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</si>
  <si>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</si>
  <si>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</si>
  <si>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</si>
  <si>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</si>
  <si>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</si>
  <si>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</si>
  <si>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</si>
  <si>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</si>
  <si>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</si>
  <si>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</si>
  <si>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</si>
  <si>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</si>
  <si>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</si>
  <si>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</si>
  <si>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</si>
  <si>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</si>
  <si>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</si>
  <si>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</si>
  <si>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</si>
  <si>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</si>
  <si>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</si>
  <si>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</si>
  <si>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</si>
  <si>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</si>
  <si>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</si>
  <si>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</si>
  <si>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среднемесячная заработная 
плата на одного работника</t>
  </si>
  <si>
    <t>относимые на тепловую 
энергию, отпускаемую с коллекторов источников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</si>
  <si>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</si>
  <si>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r>
      <t>_____</t>
    </r>
    <r>
      <rPr>
        <u val="single"/>
        <sz val="12"/>
        <rFont val="Times New Roman"/>
        <family val="1"/>
      </rPr>
      <t xml:space="preserve"> Примечания</t>
    </r>
    <r>
      <rPr>
        <sz val="12"/>
        <rFont val="Times New Roman"/>
        <family val="1"/>
      </rPr>
      <t>: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</si>
  <si>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t>Рентабельность продаж (величина прибыли от продажи 
в каждом рубле выручки)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</si>
  <si>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</si>
  <si>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относимая на тепловую 
энергию, отпускаемую с коллекторов источников</t>
  </si>
  <si>
    <t>реквизиты решения по 
удельному расходу условного топлива на отпуск тепловой и электрической энергии</t>
  </si>
  <si>
    <t>Фактические показатели 
за год, предшествующий базовому периоду
(2015 год)</t>
  </si>
  <si>
    <t>Показатели, утвержденные 
на базовый период * 
(2016 год)</t>
  </si>
  <si>
    <t>Предложения 
на расчетный период регулирования 
(2017 год)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</si>
</sst>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_р_._-;\-* #,##0.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0" xfId="52" applyFont="1" applyBorder="1" applyAlignment="1">
      <alignment horizontal="center" vertical="top" wrapText="1"/>
      <protection/>
    </xf>
    <xf numFmtId="0" fontId="23" fillId="0" borderId="0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center" vertical="top" wrapText="1"/>
      <protection/>
    </xf>
    <xf numFmtId="0" fontId="23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vertical="top"/>
    </xf>
    <xf numFmtId="0" fontId="23" fillId="0" borderId="13" xfId="52" applyFont="1" applyBorder="1" applyAlignment="1">
      <alignment horizontal="center" vertical="top" wrapText="1"/>
      <protection/>
    </xf>
    <xf numFmtId="0" fontId="23" fillId="0" borderId="13" xfId="52" applyFont="1" applyBorder="1" applyAlignment="1">
      <alignment horizontal="left" vertical="top" wrapText="1"/>
      <protection/>
    </xf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3" fillId="0" borderId="0" xfId="52" applyFont="1" applyBorder="1" applyAlignment="1">
      <alignment horizontal="center" vertical="center" wrapText="1"/>
      <protection/>
    </xf>
    <xf numFmtId="0" fontId="23" fillId="0" borderId="0" xfId="52" applyFont="1" applyAlignment="1">
      <alignment horizontal="center" vertical="center" wrapText="1"/>
      <protection/>
    </xf>
    <xf numFmtId="0" fontId="23" fillId="0" borderId="13" xfId="5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7&#1075;\&#1055;&#1086;&#1076;&#1072;&#1085;&#1086;%20&#1085;&#1072;%202017&#1075;\&#1069;&#1083;&#1077;&#1082;&#1090;&#1088;&#1086;&#1101;&#1085;&#1077;&#1088;&#1075;&#1080;&#1103;\&#1089;.&#1055;&#1086;&#1083;&#1103;&#1085;&#1099;,%20&#1089;.&#1052;&#1072;&#1088;&#1090;&#1099;&#1085;&#1086;&#1074;&#1072;%20&#1055;&#1086;&#1083;&#1103;&#1085;&#1072;\&#1055;&#1088;&#1080;&#1083;&#1086;&#1078;&#1077;&#1085;&#1080;&#1077;%20&#8470;12.3%20&#1089;.&#1055;&#1086;&#1083;&#1103;&#1085;&#1099;,%20&#1089;.&#1052;&#1072;&#1088;&#1090;&#1099;&#1085;&#1086;&#1074;&#1099;%20&#1055;&#1086;&#1083;&#1103;&#1085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0;&#1081;%20&#1086;&#1090;&#1076;&#1077;&#1083;\&#1041;&#1044;2015\&#1054;&#1058;&#1063;&#1045;&#1058;%202015\&#1054;&#1090;&#1095;&#1077;&#1090;%20&#1069;&#1083;&#1069;&#1085;%20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%202017\&#1051;&#1077;&#1089;&#1086;&#1079;&#1072;&#1074;&#1086;&#1076;&#1089;&#1082;&#1080;&#1081;%20&#1092;\&#1040;&#1085;&#1072;&#1083;&#1080;&#1079;%20&#1069;&#1083;&#1053;%20&#1087;&#1086;%20&#1043;&#1050;&#1051;&#1092;%202017%20&#1075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54;&#1090;&#1076;&#1077;&#1083;%20&#1075;&#1083;&#1072;&#1074;&#1085;&#1086;&#1075;&#1086;%20&#1101;&#1085;&#1077;&#1088;&#1075;&#1077;&#1090;&#1080;&#1082;&#1072;\&#1041;&#1072;&#1083;&#1072;&#1085;&#1089;%20&#1084;&#1086;&#1097;&#1085;&#1086;&#1089;&#1090;&#1080;%202017%20&#1076;&#1083;&#1103;%20&#1044;&#1058;%20&#1055;&#1050;\&#1051;&#1077;&#1089;&#1086;&#1079;&#1072;&#1074;&#1086;&#1076;&#1089;&#1082;%20&#1053;&#1054;&#1042;&#1067;&#1049;\&#1055;&#1086;&#1083;&#1103;&#1085;&#1099;+&#1052;.&#1055;&#1086;&#1083;&#1103;&#1085;&#107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7\1.&#1044;&#1086;&#1087;&#1086;&#1083;&#1085;&#1080;&#1090;&#1077;&#1083;&#1100;&#1085;&#1099;&#1077;%20&#1076;&#1086;&#1082;&#1091;&#1084;&#1077;&#1085;&#1090;&#1099;\&#1051;&#1077;&#1089;&#1086;&#1079;&#1072;&#1074;&#1086;&#1076;&#1089;&#1082;&#1080;&#1081;%20&#1092;&#1080;&#1083;&#1080;&#1072;&#1083;%20(&#1076;&#1086;&#1087;.&#1076;&#1086;&#1082;&#1091;&#1084;&#1077;&#1085;&#1090;&#1099;)\&#1051;&#1089;&#1079;&#106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.Поляны,с.М.Поляна"/>
    </sheetNames>
    <sheetDataSet>
      <sheetData sheetId="0">
        <row r="11">
          <cell r="D11">
            <v>127.252118</v>
          </cell>
          <cell r="E11">
            <v>369.59999999999997</v>
          </cell>
          <cell r="F11">
            <v>298.02476</v>
          </cell>
        </row>
        <row r="97">
          <cell r="D97">
            <v>3925.6169781240005</v>
          </cell>
          <cell r="E97">
            <v>10235.5</v>
          </cell>
        </row>
        <row r="99">
          <cell r="D99">
            <v>9.6</v>
          </cell>
          <cell r="E99">
            <v>13</v>
          </cell>
          <cell r="F99">
            <v>13</v>
          </cell>
        </row>
        <row r="100">
          <cell r="D100">
            <v>19.0429</v>
          </cell>
          <cell r="E100">
            <v>18.1053</v>
          </cell>
          <cell r="F100">
            <v>26.16165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  <sheetName val="Трн Уч"/>
    </sheetNames>
    <sheetDataSet>
      <sheetData sheetId="24">
        <row r="9">
          <cell r="X9">
            <v>180.7932</v>
          </cell>
        </row>
        <row r="29">
          <cell r="X29">
            <v>102.16555</v>
          </cell>
        </row>
        <row r="65">
          <cell r="X65">
            <v>2182.08475</v>
          </cell>
        </row>
        <row r="248">
          <cell r="X248">
            <v>1.220053895</v>
          </cell>
        </row>
        <row r="249">
          <cell r="X249">
            <v>2.851944229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ый анализ "/>
      <sheetName val="Субсидия "/>
      <sheetName val="план 2017 г (для отчета)"/>
      <sheetName val="Анализ для защиты тарифа 2016"/>
      <sheetName val="Разбивка по полугодиям 2017 "/>
      <sheetName val="Д.Кут и Дерсу"/>
      <sheetName val="Лимонники"/>
      <sheetName val="Метеоритное"/>
      <sheetName val="Поляны"/>
    </sheetNames>
    <sheetDataSet>
      <sheetData sheetId="8">
        <row r="5">
          <cell r="G5">
            <v>411.1</v>
          </cell>
          <cell r="H5">
            <v>331.46029261559056</v>
          </cell>
        </row>
        <row r="17">
          <cell r="G17">
            <v>141.82999999999998</v>
          </cell>
        </row>
        <row r="19">
          <cell r="G19">
            <v>5144.27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полугодие"/>
      <sheetName val="2 полугодие "/>
      <sheetName val="Лист2"/>
      <sheetName val="Лист3"/>
    </sheetNames>
    <sheetDataSet>
      <sheetData sheetId="0">
        <row r="6">
          <cell r="F6">
            <v>0.188</v>
          </cell>
        </row>
      </sheetData>
      <sheetData sheetId="1">
        <row r="6">
          <cell r="E6">
            <v>0.108</v>
          </cell>
          <cell r="F6">
            <v>0.188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17 г (для отчета)"/>
      <sheetName val="Анализ 2017 "/>
      <sheetName val="Д.Кут и Дерсу"/>
      <sheetName val="Лимонники"/>
      <sheetName val="Метеоритное"/>
      <sheetName val="Поляны"/>
    </sheetNames>
    <sheetDataSet>
      <sheetData sheetId="1">
        <row r="7">
          <cell r="BW7">
            <v>331.4838257626427</v>
          </cell>
        </row>
        <row r="19">
          <cell r="BW19">
            <v>114.35</v>
          </cell>
        </row>
        <row r="24">
          <cell r="BW24">
            <v>4113.152440721578</v>
          </cell>
        </row>
        <row r="34">
          <cell r="BW34">
            <v>29.08427495291902</v>
          </cell>
        </row>
      </sheetData>
      <sheetData sheetId="5">
        <row r="35">
          <cell r="H35">
            <v>10837.008695121269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43">
      <selection activeCell="E16" sqref="E16"/>
    </sheetView>
  </sheetViews>
  <sheetFormatPr defaultColWidth="9.00390625" defaultRowHeight="12.75"/>
  <cols>
    <col min="1" max="1" width="7.75390625" style="16" customWidth="1"/>
    <col min="2" max="2" width="32.125" style="1" customWidth="1"/>
    <col min="3" max="3" width="13.00390625" style="1" customWidth="1"/>
    <col min="4" max="5" width="26.625" style="16" customWidth="1"/>
    <col min="6" max="6" width="24.125" style="16" customWidth="1"/>
    <col min="7" max="16384" width="9.125" style="1" customWidth="1"/>
  </cols>
  <sheetData>
    <row r="1" ht="54" customHeight="1">
      <c r="F1" s="18" t="s">
        <v>22</v>
      </c>
    </row>
    <row r="5" spans="1:6" ht="16.5">
      <c r="A5" s="26" t="s">
        <v>23</v>
      </c>
      <c r="B5" s="27"/>
      <c r="C5" s="27"/>
      <c r="D5" s="27"/>
      <c r="E5" s="27"/>
      <c r="F5" s="27"/>
    </row>
    <row r="8" spans="1:6" s="2" customFormat="1" ht="63">
      <c r="A8" s="5" t="s">
        <v>13</v>
      </c>
      <c r="B8" s="6" t="s">
        <v>0</v>
      </c>
      <c r="C8" s="6" t="s">
        <v>1</v>
      </c>
      <c r="D8" s="6" t="s">
        <v>86</v>
      </c>
      <c r="E8" s="6" t="s">
        <v>87</v>
      </c>
      <c r="F8" s="7" t="s">
        <v>88</v>
      </c>
    </row>
    <row r="9" spans="1:6" s="3" customFormat="1" ht="25.5" customHeight="1">
      <c r="A9" s="19" t="s">
        <v>2</v>
      </c>
      <c r="B9" s="9" t="s">
        <v>24</v>
      </c>
      <c r="C9" s="8" t="s">
        <v>7</v>
      </c>
      <c r="D9" s="15">
        <f>'[4]2 полугодие '!$E$6</f>
        <v>0.108</v>
      </c>
      <c r="E9" s="15">
        <f>'[4]2 полугодие '!$F$6+'[4]1 полугодие'!$F$6</f>
        <v>0.376</v>
      </c>
      <c r="F9" s="15">
        <f>E9</f>
        <v>0.376</v>
      </c>
    </row>
    <row r="10" spans="1:6" s="3" customFormat="1" ht="112.5" customHeight="1">
      <c r="A10" s="20" t="s">
        <v>4</v>
      </c>
      <c r="B10" s="11" t="s">
        <v>25</v>
      </c>
      <c r="C10" s="10" t="s">
        <v>7</v>
      </c>
      <c r="D10" s="15"/>
      <c r="E10" s="15"/>
      <c r="F10" s="15"/>
    </row>
    <row r="11" spans="1:6" s="3" customFormat="1" ht="40.5" customHeight="1">
      <c r="A11" s="20" t="s">
        <v>6</v>
      </c>
      <c r="B11" s="11" t="s">
        <v>26</v>
      </c>
      <c r="C11" s="10" t="s">
        <v>27</v>
      </c>
      <c r="D11" s="15">
        <f>'[2]Поляны'!$X$9/1000</f>
        <v>0.18079320000000002</v>
      </c>
      <c r="E11" s="15">
        <f>'[3]Поляны'!$G$5/1000</f>
        <v>0.4111</v>
      </c>
      <c r="F11" s="15">
        <f>'[3]Поляны'!$H$5/1000</f>
        <v>0.33146029261559057</v>
      </c>
    </row>
    <row r="12" spans="1:6" s="3" customFormat="1" ht="40.5" customHeight="1">
      <c r="A12" s="20" t="s">
        <v>8</v>
      </c>
      <c r="B12" s="11" t="s">
        <v>28</v>
      </c>
      <c r="C12" s="10" t="s">
        <v>27</v>
      </c>
      <c r="D12" s="15">
        <f>'[1]с.Поляны,с.М.Поляна'!$D$11/1000</f>
        <v>0.127252118</v>
      </c>
      <c r="E12" s="15">
        <f>'[1]с.Поляны,с.М.Поляна'!$E$11/1000</f>
        <v>0.3696</v>
      </c>
      <c r="F12" s="15">
        <f>'[1]с.Поляны,с.М.Поляна'!$F$11/1000</f>
        <v>0.29802476</v>
      </c>
    </row>
    <row r="13" spans="1:6" s="3" customFormat="1" ht="40.5" customHeight="1">
      <c r="A13" s="20" t="s">
        <v>9</v>
      </c>
      <c r="B13" s="11" t="s">
        <v>29</v>
      </c>
      <c r="C13" s="10" t="s">
        <v>30</v>
      </c>
      <c r="D13" s="15">
        <v>0</v>
      </c>
      <c r="E13" s="15">
        <v>0</v>
      </c>
      <c r="F13" s="15">
        <v>0</v>
      </c>
    </row>
    <row r="14" spans="1:6" s="3" customFormat="1" ht="27" customHeight="1">
      <c r="A14" s="20" t="s">
        <v>14</v>
      </c>
      <c r="B14" s="11" t="s">
        <v>31</v>
      </c>
      <c r="C14" s="10" t="s">
        <v>30</v>
      </c>
      <c r="D14" s="15">
        <v>0</v>
      </c>
      <c r="E14" s="15">
        <v>0</v>
      </c>
      <c r="F14" s="15">
        <v>0</v>
      </c>
    </row>
    <row r="15" spans="1:6" s="3" customFormat="1" ht="40.5" customHeight="1">
      <c r="A15" s="20" t="s">
        <v>15</v>
      </c>
      <c r="B15" s="11" t="s">
        <v>32</v>
      </c>
      <c r="C15" s="10" t="s">
        <v>33</v>
      </c>
      <c r="D15" s="15">
        <f>'[1]с.Поляны,с.М.Поляна'!$D$97/1000</f>
        <v>3.9256169781240007</v>
      </c>
      <c r="E15" s="15">
        <f>'[1]с.Поляны,с.М.Поляна'!$E$97/1000</f>
        <v>10.2355</v>
      </c>
      <c r="F15" s="15">
        <f>'[5]Поляны'!$H$35/1000</f>
        <v>10.837008695121268</v>
      </c>
    </row>
    <row r="16" spans="1:6" s="3" customFormat="1" ht="40.5" customHeight="1">
      <c r="A16" s="20" t="s">
        <v>34</v>
      </c>
      <c r="B16" s="11" t="s">
        <v>35</v>
      </c>
      <c r="C16" s="10" t="s">
        <v>33</v>
      </c>
      <c r="D16" s="15">
        <f>D15</f>
        <v>3.9256169781240007</v>
      </c>
      <c r="E16" s="15">
        <f>E15</f>
        <v>10.2355</v>
      </c>
      <c r="F16" s="15">
        <f>F15</f>
        <v>10.837008695121268</v>
      </c>
    </row>
    <row r="17" spans="1:6" s="3" customFormat="1" ht="40.5" customHeight="1">
      <c r="A17" s="20" t="s">
        <v>36</v>
      </c>
      <c r="B17" s="11" t="s">
        <v>37</v>
      </c>
      <c r="C17" s="10" t="s">
        <v>33</v>
      </c>
      <c r="D17" s="15">
        <v>0</v>
      </c>
      <c r="E17" s="15">
        <v>0</v>
      </c>
      <c r="F17" s="15">
        <v>0</v>
      </c>
    </row>
    <row r="18" spans="1:6" s="3" customFormat="1" ht="54" customHeight="1">
      <c r="A18" s="20" t="s">
        <v>38</v>
      </c>
      <c r="B18" s="11" t="s">
        <v>84</v>
      </c>
      <c r="C18" s="10" t="s">
        <v>33</v>
      </c>
      <c r="D18" s="15">
        <v>0</v>
      </c>
      <c r="E18" s="15">
        <v>0</v>
      </c>
      <c r="F18" s="15">
        <v>0</v>
      </c>
    </row>
    <row r="19" spans="1:6" s="3" customFormat="1" ht="25.5" customHeight="1">
      <c r="A19" s="20" t="s">
        <v>16</v>
      </c>
      <c r="B19" s="11" t="s">
        <v>39</v>
      </c>
      <c r="C19" s="10"/>
      <c r="D19" s="15"/>
      <c r="E19" s="15"/>
      <c r="F19" s="15"/>
    </row>
    <row r="20" spans="1:6" s="3" customFormat="1" ht="40.5" customHeight="1">
      <c r="A20" s="20" t="s">
        <v>40</v>
      </c>
      <c r="B20" s="11" t="s">
        <v>41</v>
      </c>
      <c r="C20" s="10" t="s">
        <v>33</v>
      </c>
      <c r="D20" s="15">
        <f>'[2]Поляны'!$X$65/1000</f>
        <v>2.18208475</v>
      </c>
      <c r="E20" s="15">
        <f>'[3]Поляны'!$G$19/1000</f>
        <v>5.144270000000001</v>
      </c>
      <c r="F20" s="15">
        <f>'[5]Анализ 2017 '!$BW$24/1000</f>
        <v>4.113152440721579</v>
      </c>
    </row>
    <row r="21" spans="1:6" s="3" customFormat="1" ht="54" customHeight="1">
      <c r="A21" s="20"/>
      <c r="B21" s="11" t="s">
        <v>42</v>
      </c>
      <c r="C21" s="10" t="s">
        <v>43</v>
      </c>
      <c r="D21" s="15">
        <f>'[2]Поляны'!$X$29/'[2]Поляны'!$X$9*1000</f>
        <v>565.0961983083433</v>
      </c>
      <c r="E21" s="15">
        <f>'[3]Поляны'!$G$17*1.45/'[3]Поляны'!$G$5*1000</f>
        <v>500.2517635611773</v>
      </c>
      <c r="F21" s="15">
        <f>'[5]Анализ 2017 '!$BW$19*1.45/'[5]Анализ 2017 '!$BW$7*1000</f>
        <v>500.1978591822021</v>
      </c>
    </row>
    <row r="22" spans="1:6" s="3" customFormat="1" ht="27" customHeight="1">
      <c r="A22" s="20" t="s">
        <v>44</v>
      </c>
      <c r="B22" s="11" t="s">
        <v>45</v>
      </c>
      <c r="C22" s="10" t="s">
        <v>33</v>
      </c>
      <c r="D22" s="15">
        <v>0</v>
      </c>
      <c r="E22" s="15">
        <v>0</v>
      </c>
      <c r="F22" s="15">
        <v>0</v>
      </c>
    </row>
    <row r="23" spans="1:6" s="3" customFormat="1" ht="40.5" customHeight="1">
      <c r="A23" s="20"/>
      <c r="B23" s="11" t="s">
        <v>46</v>
      </c>
      <c r="C23" s="10" t="s">
        <v>47</v>
      </c>
      <c r="D23" s="15">
        <v>0</v>
      </c>
      <c r="E23" s="15">
        <v>0</v>
      </c>
      <c r="F23" s="15">
        <v>0</v>
      </c>
    </row>
    <row r="24" spans="1:6" s="3" customFormat="1" ht="72.75" customHeight="1">
      <c r="A24" s="20"/>
      <c r="B24" s="11" t="s">
        <v>85</v>
      </c>
      <c r="C24" s="10"/>
      <c r="D24" s="15"/>
      <c r="E24" s="15"/>
      <c r="F24" s="15"/>
    </row>
    <row r="25" spans="1:6" s="3" customFormat="1" ht="27" customHeight="1">
      <c r="A25" s="20" t="s">
        <v>17</v>
      </c>
      <c r="B25" s="11" t="s">
        <v>48</v>
      </c>
      <c r="C25" s="10" t="s">
        <v>33</v>
      </c>
      <c r="D25" s="15">
        <v>0</v>
      </c>
      <c r="E25" s="15">
        <v>0</v>
      </c>
      <c r="F25" s="15">
        <f>'[5]Анализ 2017 '!$BW$34/1000</f>
        <v>0.02908427495291902</v>
      </c>
    </row>
    <row r="26" spans="1:6" s="3" customFormat="1" ht="69.75" customHeight="1">
      <c r="A26" s="20" t="s">
        <v>18</v>
      </c>
      <c r="B26" s="11" t="s">
        <v>10</v>
      </c>
      <c r="C26" s="10"/>
      <c r="D26" s="15"/>
      <c r="E26" s="15"/>
      <c r="F26" s="15"/>
    </row>
    <row r="27" spans="1:6" s="3" customFormat="1" ht="40.5" customHeight="1">
      <c r="A27" s="20" t="s">
        <v>49</v>
      </c>
      <c r="B27" s="11" t="s">
        <v>50</v>
      </c>
      <c r="C27" s="10" t="s">
        <v>11</v>
      </c>
      <c r="D27" s="15">
        <f>'[1]с.Поляны,с.М.Поляна'!$D$99</f>
        <v>9.6</v>
      </c>
      <c r="E27" s="15">
        <f>'[1]с.Поляны,с.М.Поляна'!$E$99</f>
        <v>13</v>
      </c>
      <c r="F27" s="15">
        <f>'[1]с.Поляны,с.М.Поляна'!$F$99</f>
        <v>13</v>
      </c>
    </row>
    <row r="28" spans="1:6" s="3" customFormat="1" ht="40.5" customHeight="1">
      <c r="A28" s="20" t="s">
        <v>51</v>
      </c>
      <c r="B28" s="11" t="s">
        <v>78</v>
      </c>
      <c r="C28" s="10" t="s">
        <v>12</v>
      </c>
      <c r="D28" s="15">
        <f>'[1]с.Поляны,с.М.Поляна'!$D$100</f>
        <v>19.0429</v>
      </c>
      <c r="E28" s="15">
        <f>'[1]с.Поляны,с.М.Поляна'!$E$100</f>
        <v>18.1053</v>
      </c>
      <c r="F28" s="15">
        <f>'[1]с.Поляны,с.М.Поляна'!$F$100</f>
        <v>26.16165</v>
      </c>
    </row>
    <row r="29" spans="1:6" s="3" customFormat="1" ht="54" customHeight="1">
      <c r="A29" s="20" t="s">
        <v>52</v>
      </c>
      <c r="B29" s="11" t="s">
        <v>53</v>
      </c>
      <c r="C29" s="10"/>
      <c r="D29" s="15">
        <v>0</v>
      </c>
      <c r="E29" s="15">
        <v>0</v>
      </c>
      <c r="F29" s="15">
        <v>0</v>
      </c>
    </row>
    <row r="30" spans="1:6" s="3" customFormat="1" ht="35.25" customHeight="1">
      <c r="A30" s="20" t="s">
        <v>19</v>
      </c>
      <c r="B30" s="11" t="s">
        <v>54</v>
      </c>
      <c r="C30" s="10" t="s">
        <v>33</v>
      </c>
      <c r="D30" s="15">
        <f>D15-D37</f>
        <v>3.9215449800000006</v>
      </c>
      <c r="E30" s="15">
        <f>E15-E37</f>
        <v>10.2204</v>
      </c>
      <c r="F30" s="15">
        <f>F15-F37</f>
        <v>10.821908695121268</v>
      </c>
    </row>
    <row r="31" spans="1:6" s="3" customFormat="1" ht="40.5" customHeight="1">
      <c r="A31" s="20" t="s">
        <v>55</v>
      </c>
      <c r="B31" s="11" t="s">
        <v>56</v>
      </c>
      <c r="C31" s="10" t="s">
        <v>33</v>
      </c>
      <c r="D31" s="15">
        <f>D30</f>
        <v>3.9215449800000006</v>
      </c>
      <c r="E31" s="15">
        <f>E30</f>
        <v>10.2204</v>
      </c>
      <c r="F31" s="15">
        <f>F30</f>
        <v>10.821908695121268</v>
      </c>
    </row>
    <row r="32" spans="1:6" s="3" customFormat="1" ht="40.5" customHeight="1">
      <c r="A32" s="20" t="s">
        <v>57</v>
      </c>
      <c r="B32" s="11" t="s">
        <v>58</v>
      </c>
      <c r="C32" s="10" t="s">
        <v>33</v>
      </c>
      <c r="D32" s="15">
        <v>0</v>
      </c>
      <c r="E32" s="15">
        <v>0</v>
      </c>
      <c r="F32" s="15">
        <v>0</v>
      </c>
    </row>
    <row r="33" spans="1:6" s="3" customFormat="1" ht="54" customHeight="1">
      <c r="A33" s="20" t="s">
        <v>59</v>
      </c>
      <c r="B33" s="11" t="s">
        <v>79</v>
      </c>
      <c r="C33" s="10" t="s">
        <v>33</v>
      </c>
      <c r="D33" s="15">
        <v>0</v>
      </c>
      <c r="E33" s="15">
        <v>0</v>
      </c>
      <c r="F33" s="15">
        <v>0</v>
      </c>
    </row>
    <row r="34" spans="1:6" s="3" customFormat="1" ht="40.5" customHeight="1">
      <c r="A34" s="20" t="s">
        <v>20</v>
      </c>
      <c r="B34" s="11" t="s">
        <v>60</v>
      </c>
      <c r="C34" s="10"/>
      <c r="D34" s="15">
        <v>0</v>
      </c>
      <c r="E34" s="15">
        <v>0</v>
      </c>
      <c r="F34" s="15">
        <v>0</v>
      </c>
    </row>
    <row r="35" spans="1:6" s="3" customFormat="1" ht="40.5" customHeight="1">
      <c r="A35" s="20" t="s">
        <v>61</v>
      </c>
      <c r="B35" s="11" t="s">
        <v>62</v>
      </c>
      <c r="C35" s="10" t="s">
        <v>33</v>
      </c>
      <c r="D35" s="15">
        <v>0</v>
      </c>
      <c r="E35" s="15">
        <v>0</v>
      </c>
      <c r="F35" s="15">
        <v>0</v>
      </c>
    </row>
    <row r="36" spans="1:6" s="3" customFormat="1" ht="40.5" customHeight="1">
      <c r="A36" s="20" t="s">
        <v>63</v>
      </c>
      <c r="B36" s="11" t="s">
        <v>64</v>
      </c>
      <c r="C36" s="10" t="s">
        <v>33</v>
      </c>
      <c r="D36" s="15">
        <v>0</v>
      </c>
      <c r="E36" s="15">
        <v>0</v>
      </c>
      <c r="F36" s="15">
        <v>0</v>
      </c>
    </row>
    <row r="37" spans="1:6" s="3" customFormat="1" ht="40.5" customHeight="1">
      <c r="A37" s="20" t="s">
        <v>65</v>
      </c>
      <c r="B37" s="11" t="s">
        <v>66</v>
      </c>
      <c r="C37" s="10"/>
      <c r="D37" s="23">
        <f>('[2]Поляны'!$X$248+'[2]Поляны'!$X$249)/1000</f>
        <v>0.004071998124000001</v>
      </c>
      <c r="E37" s="23">
        <f>15.1/1000</f>
        <v>0.015099999999999999</v>
      </c>
      <c r="F37" s="23">
        <f>15.1/1000</f>
        <v>0.015099999999999999</v>
      </c>
    </row>
    <row r="38" spans="1:6" s="3" customFormat="1" ht="40.5" customHeight="1">
      <c r="A38" s="20" t="s">
        <v>67</v>
      </c>
      <c r="B38" s="11" t="s">
        <v>56</v>
      </c>
      <c r="C38" s="10" t="s">
        <v>33</v>
      </c>
      <c r="D38" s="23">
        <f>D37</f>
        <v>0.004071998124000001</v>
      </c>
      <c r="E38" s="23">
        <f>E37</f>
        <v>0.015099999999999999</v>
      </c>
      <c r="F38" s="23">
        <f>F37</f>
        <v>0.015099999999999999</v>
      </c>
    </row>
    <row r="39" spans="1:6" s="3" customFormat="1" ht="40.5" customHeight="1">
      <c r="A39" s="20" t="s">
        <v>68</v>
      </c>
      <c r="B39" s="11" t="s">
        <v>58</v>
      </c>
      <c r="C39" s="10" t="s">
        <v>33</v>
      </c>
      <c r="D39" s="15">
        <v>0</v>
      </c>
      <c r="E39" s="15">
        <v>0</v>
      </c>
      <c r="F39" s="15">
        <v>0</v>
      </c>
    </row>
    <row r="40" spans="1:6" s="3" customFormat="1" ht="54" customHeight="1">
      <c r="A40" s="20" t="s">
        <v>69</v>
      </c>
      <c r="B40" s="11" t="s">
        <v>79</v>
      </c>
      <c r="C40" s="10" t="s">
        <v>33</v>
      </c>
      <c r="D40" s="15">
        <v>0</v>
      </c>
      <c r="E40" s="15">
        <v>0</v>
      </c>
      <c r="F40" s="15">
        <v>0</v>
      </c>
    </row>
    <row r="41" spans="1:6" s="3" customFormat="1" ht="54" customHeight="1">
      <c r="A41" s="20" t="s">
        <v>70</v>
      </c>
      <c r="B41" s="11" t="s">
        <v>71</v>
      </c>
      <c r="C41" s="10"/>
      <c r="D41" s="15">
        <v>0</v>
      </c>
      <c r="E41" s="15">
        <v>0</v>
      </c>
      <c r="F41" s="15">
        <v>0</v>
      </c>
    </row>
    <row r="42" spans="1:6" s="3" customFormat="1" ht="40.5" customHeight="1">
      <c r="A42" s="20" t="s">
        <v>72</v>
      </c>
      <c r="B42" s="11" t="s">
        <v>56</v>
      </c>
      <c r="C42" s="10" t="s">
        <v>33</v>
      </c>
      <c r="D42" s="15">
        <v>0</v>
      </c>
      <c r="E42" s="15">
        <v>0</v>
      </c>
      <c r="F42" s="15">
        <v>0</v>
      </c>
    </row>
    <row r="43" spans="1:6" s="3" customFormat="1" ht="40.5" customHeight="1">
      <c r="A43" s="20" t="s">
        <v>73</v>
      </c>
      <c r="B43" s="11" t="s">
        <v>58</v>
      </c>
      <c r="C43" s="10" t="s">
        <v>33</v>
      </c>
      <c r="D43" s="15">
        <v>0</v>
      </c>
      <c r="E43" s="15">
        <v>0</v>
      </c>
      <c r="F43" s="15">
        <v>0</v>
      </c>
    </row>
    <row r="44" spans="1:6" s="3" customFormat="1" ht="54" customHeight="1">
      <c r="A44" s="20" t="s">
        <v>74</v>
      </c>
      <c r="B44" s="11" t="s">
        <v>79</v>
      </c>
      <c r="C44" s="10" t="s">
        <v>33</v>
      </c>
      <c r="D44" s="15">
        <v>0</v>
      </c>
      <c r="E44" s="15">
        <v>0</v>
      </c>
      <c r="F44" s="15">
        <v>0</v>
      </c>
    </row>
    <row r="45" spans="1:6" s="3" customFormat="1" ht="27" customHeight="1">
      <c r="A45" s="20" t="s">
        <v>75</v>
      </c>
      <c r="B45" s="11" t="s">
        <v>3</v>
      </c>
      <c r="C45" s="10" t="s">
        <v>33</v>
      </c>
      <c r="D45" s="15">
        <v>0</v>
      </c>
      <c r="E45" s="15">
        <v>0</v>
      </c>
      <c r="F45" s="15">
        <v>0</v>
      </c>
    </row>
    <row r="46" spans="1:6" s="12" customFormat="1" ht="54" customHeight="1">
      <c r="A46" s="20" t="s">
        <v>76</v>
      </c>
      <c r="B46" s="11" t="s">
        <v>82</v>
      </c>
      <c r="C46" s="10" t="s">
        <v>5</v>
      </c>
      <c r="D46" s="15">
        <v>0</v>
      </c>
      <c r="E46" s="15">
        <v>0</v>
      </c>
      <c r="F46" s="15">
        <v>0</v>
      </c>
    </row>
    <row r="47" spans="1:6" s="12" customFormat="1" ht="84" customHeight="1">
      <c r="A47" s="21" t="s">
        <v>77</v>
      </c>
      <c r="B47" s="14" t="s">
        <v>83</v>
      </c>
      <c r="C47" s="13"/>
      <c r="D47" s="15">
        <v>0</v>
      </c>
      <c r="E47" s="15">
        <v>0</v>
      </c>
      <c r="F47" s="15">
        <v>0</v>
      </c>
    </row>
    <row r="48" spans="1:6" s="4" customFormat="1" ht="17.25" customHeight="1">
      <c r="A48" s="22" t="s">
        <v>21</v>
      </c>
      <c r="D48" s="17"/>
      <c r="E48" s="17"/>
      <c r="F48" s="17"/>
    </row>
    <row r="50" spans="1:6" ht="31.5" customHeight="1">
      <c r="A50" s="24" t="s">
        <v>81</v>
      </c>
      <c r="B50" s="25"/>
      <c r="C50" s="25"/>
      <c r="D50" s="25"/>
      <c r="E50" s="25"/>
      <c r="F50" s="25"/>
    </row>
    <row r="51" spans="1:6" ht="31.5" customHeight="1">
      <c r="A51" s="24" t="s">
        <v>80</v>
      </c>
      <c r="B51" s="25"/>
      <c r="C51" s="25"/>
      <c r="D51" s="25"/>
      <c r="E51" s="25"/>
      <c r="F51" s="25"/>
    </row>
    <row r="52" ht="3" customHeight="1"/>
  </sheetData>
  <sheetProtection/>
  <mergeCells count="3">
    <mergeCell ref="A50:F50"/>
    <mergeCell ref="A51:F51"/>
    <mergeCell ref="A5:F5"/>
  </mergeCells>
  <printOptions/>
  <pageMargins left="0.17" right="0.17" top="0.17" bottom="0.3937007874015748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5" man="1"/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Гирфанутдинова Александра Эдуардовна</cp:lastModifiedBy>
  <cp:lastPrinted>2016-05-06T07:43:10Z</cp:lastPrinted>
  <dcterms:created xsi:type="dcterms:W3CDTF">2014-08-15T10:06:32Z</dcterms:created>
  <dcterms:modified xsi:type="dcterms:W3CDTF">2016-11-01T00:08:06Z</dcterms:modified>
  <cp:category/>
  <cp:version/>
  <cp:contentType/>
  <cp:contentStatus/>
</cp:coreProperties>
</file>